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Semana del 08 al 12 de mayo\Solicirtud actualziacion Pro Madsig Proceso GIF\"/>
    </mc:Choice>
  </mc:AlternateContent>
  <xr:revisionPtr revIDLastSave="0" documentId="13_ncr:1_{1AAC19C3-E4FE-4506-9A08-F1E6D66613A5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F-A-GFI-45" sheetId="2" r:id="rId1"/>
    <sheet name="Dependencias" sheetId="21" state="hidden" r:id="rId2"/>
    <sheet name="30 ABR" sheetId="22" state="hidden" r:id="rId3"/>
  </sheets>
  <definedNames>
    <definedName name="_xlnm.Print_Area" localSheetId="0">'F-A-GFI-45'!$A$1:$D$37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B30" i="2" l="1"/>
  <c r="B29" i="2"/>
  <c r="B28" i="2"/>
  <c r="B24" i="2"/>
  <c r="B23" i="2"/>
  <c r="F32" i="2"/>
  <c r="F31" i="2"/>
  <c r="F26" i="2"/>
  <c r="F25" i="2"/>
  <c r="B17" i="2"/>
  <c r="B7" i="2"/>
  <c r="F20" i="2" l="1"/>
  <c r="F21" i="2"/>
  <c r="B19" i="2"/>
  <c r="B16" i="2"/>
  <c r="B14" i="2"/>
  <c r="D17" i="2" s="1"/>
  <c r="B9" i="2"/>
  <c r="A28" i="2"/>
  <c r="A22" i="2"/>
  <c r="D16" i="2" l="1"/>
  <c r="D23" i="2"/>
  <c r="B18" i="2"/>
  <c r="D18" i="2" s="1"/>
  <c r="D28" i="2"/>
  <c r="D19" i="2"/>
  <c r="B15" i="2"/>
  <c r="D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Eduardo Camargo Ramirez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Cesar Eduardo Camargo Ramirez:</t>
        </r>
        <r>
          <rPr>
            <sz val="9"/>
            <color indexed="81"/>
            <rFont val="Tahoma"/>
            <family val="2"/>
          </rPr>
          <t xml:space="preserve">
Frente a RP expedidos</t>
        </r>
      </text>
    </comment>
  </commentList>
</comments>
</file>

<file path=xl/sharedStrings.xml><?xml version="1.0" encoding="utf-8"?>
<sst xmlns="http://schemas.openxmlformats.org/spreadsheetml/2006/main" count="163" uniqueCount="88">
  <si>
    <t xml:space="preserve">Presupuesto asignado </t>
  </si>
  <si>
    <t>Valor Pagado</t>
  </si>
  <si>
    <t xml:space="preserve">Valor pendiente por pagar </t>
  </si>
  <si>
    <t>Secretaría General</t>
  </si>
  <si>
    <t>Subdirección Administrativa y Financiera</t>
  </si>
  <si>
    <t>Viceministerio de Ordenamiento Ambiental del Territorio</t>
  </si>
  <si>
    <t xml:space="preserve">Valor de las reservas constituidas </t>
  </si>
  <si>
    <t>3. Recursos PAC</t>
  </si>
  <si>
    <t>Porcentaje pagado</t>
  </si>
  <si>
    <t>Porcentaje pendiente pago</t>
  </si>
  <si>
    <t xml:space="preserve">Valor por expedir CDP </t>
  </si>
  <si>
    <t>Valor de CDP expedidos</t>
  </si>
  <si>
    <t>Valor RP expedidos</t>
  </si>
  <si>
    <t>Saldo por expedir RP</t>
  </si>
  <si>
    <t>Porcentaje con CDP</t>
  </si>
  <si>
    <t xml:space="preserve">Porcentaje por expedir CDP </t>
  </si>
  <si>
    <t>Porcentaje con RP</t>
  </si>
  <si>
    <t>Porcentaje por expedir RP</t>
  </si>
  <si>
    <t xml:space="preserve">Recursos solicitados en abril </t>
  </si>
  <si>
    <t xml:space="preserve">Cantidad de contratos </t>
  </si>
  <si>
    <t>Viceministerio de Políticas y Normalización Ambiental</t>
  </si>
  <si>
    <t>Dir. de Asuntos Ambientales, Sectorial y Urbana - DAASU</t>
  </si>
  <si>
    <t>Dir. de Asuntos Marinos, Costeros y Recursos Acuáticos - DAMCRA</t>
  </si>
  <si>
    <t>Dir. de Gestión Integral del Recurso Hídrico</t>
  </si>
  <si>
    <t>Dir. de Ordenamiento Ambiental Territorial y Sistema Nacional y Ambiental - SINA</t>
  </si>
  <si>
    <t>Grupo de Comunicaciones</t>
  </si>
  <si>
    <t>Despacho de la Ministra</t>
  </si>
  <si>
    <t>Oficina Asesora de Planeación</t>
  </si>
  <si>
    <t>Oficina Asesora Jurídica</t>
  </si>
  <si>
    <t>Oficina De Asuntos Internacionales</t>
  </si>
  <si>
    <t>Oficina De Control Interno</t>
  </si>
  <si>
    <t>Oficina de Negocios Verdes y Sostenibles</t>
  </si>
  <si>
    <t>Oficina de Tecnologías de la Información y la Comunicación Y SIAC</t>
  </si>
  <si>
    <t>Grupo Talento Humano</t>
  </si>
  <si>
    <t>Andres Elias Jaramillo Rivera</t>
  </si>
  <si>
    <t xml:space="preserve">Ximena Rojas Giraldo </t>
  </si>
  <si>
    <t>Adriana Rivera Brusatin</t>
  </si>
  <si>
    <t>Fabián Mauricio Caicedo Carrascal</t>
  </si>
  <si>
    <t>Gustavo Carrión Barrero</t>
  </si>
  <si>
    <t>Edna Valentina Camacho Montealegre</t>
  </si>
  <si>
    <t>Sandra Bojacá Santiago</t>
  </si>
  <si>
    <t>Alicia Baquero Ortegon</t>
  </si>
  <si>
    <t>Maria Teresa Becerra Ramírez</t>
  </si>
  <si>
    <t>Natalia Baquero Cardenas</t>
  </si>
  <si>
    <t>José Manuel Perea Garcés</t>
  </si>
  <si>
    <t>Liliana Morales</t>
  </si>
  <si>
    <t xml:space="preserve">Ramon Eduardo Villamizar Maldonado </t>
  </si>
  <si>
    <t>Cesar Eduardo Camargo Ramírez</t>
  </si>
  <si>
    <t>Porcentaje pendiente por ejecutar</t>
  </si>
  <si>
    <t>Despacho</t>
  </si>
  <si>
    <t>Responsable</t>
  </si>
  <si>
    <t>Apoyo Logístico y Comisiones</t>
  </si>
  <si>
    <t xml:space="preserve">Diana Cortes Salgado </t>
  </si>
  <si>
    <t xml:space="preserve">Dependencia </t>
  </si>
  <si>
    <t xml:space="preserve">Andrea Corzo Álvarez </t>
  </si>
  <si>
    <t>Sebastián Carranza Tovar</t>
  </si>
  <si>
    <t>Juan Sebastián Céspedes Cardona</t>
  </si>
  <si>
    <t>MINISTERIO DE AMBIENTE Y DESARROLLO SOSTENIBLE</t>
  </si>
  <si>
    <t>Vigencia:</t>
  </si>
  <si>
    <t>Fecha de corte:</t>
  </si>
  <si>
    <t>Dirección de Cambio Climático y Gestión del Riesgo</t>
  </si>
  <si>
    <t>DEPENDENCIA</t>
  </si>
  <si>
    <t>DESPACHO</t>
  </si>
  <si>
    <t>RESPONSABLE</t>
  </si>
  <si>
    <t>JUSTIFICACION</t>
  </si>
  <si>
    <t>Justificación de recursos sin comprometer , así como medidas para  aumentar su ejecución.</t>
  </si>
  <si>
    <t>Justificación de saldos en el rezago presupuestal, asi como las medidas para su mitigación.</t>
  </si>
  <si>
    <t>Dependencias</t>
  </si>
  <si>
    <t>Subdirección de Educación y Participación</t>
  </si>
  <si>
    <t>Apoyo Logístico y Comisiones - Tiquetes</t>
  </si>
  <si>
    <t>OBSERVACIONES MES ACTUAL</t>
  </si>
  <si>
    <t>OBSERVACIONES MES ANTERIOR</t>
  </si>
  <si>
    <t xml:space="preserve">La Secretaría General y la Subdirección Administrativa y Financiera del Ministerio de Ambiente y Desarrollo Sostenible, solicitan se consignen en el presente formato, las justificaciones y las medidas a tomar por parte de su área, para mejorar el comportamiento de los indicadores financieros expuestos en esta ficha, dentro de los tres (3) días hábiles siguientes a su recibo. Al término de este plazo, se cargará la ficha en el repositorio de la SAF, con o sin las justificaciones del área. </t>
  </si>
  <si>
    <t>Dir. de Bosques, Biodiversidad y Servicios Ecosistémicos-MADS</t>
  </si>
  <si>
    <t>Dir. de Bosques, Biodiversidad y Servicios Ecosistémicos-FONAM</t>
  </si>
  <si>
    <t>INV / FUNC</t>
  </si>
  <si>
    <t>Inversión</t>
  </si>
  <si>
    <t>Funcionamiento</t>
  </si>
  <si>
    <t>Observaciones de Secretaría General / Subdirección Administrativa y Financiera</t>
  </si>
  <si>
    <t>Justificación de pagos pendientes por realizar, asi como las medidas para su mitigación.</t>
  </si>
  <si>
    <t>Responsables de la información contenida en este formato</t>
  </si>
  <si>
    <t>Grupo de Presupuesto</t>
  </si>
  <si>
    <t>Grupo de Tesorería</t>
  </si>
  <si>
    <r>
      <rPr>
        <b/>
        <sz val="8"/>
        <rFont val="Arial Narrow"/>
        <family val="2"/>
      </rPr>
      <t>Proceso:</t>
    </r>
    <r>
      <rPr>
        <sz val="8"/>
        <rFont val="Arial Narrow"/>
        <family val="2"/>
      </rPr>
      <t xml:space="preserve"> Gestión Financiera</t>
    </r>
  </si>
  <si>
    <t xml:space="preserve"> SEGUIMIENTO A LA EJECUCION PRESUPUESTAL, RESERVAS Y PAGOS</t>
  </si>
  <si>
    <r>
      <t xml:space="preserve">Versión: </t>
    </r>
    <r>
      <rPr>
        <sz val="8"/>
        <rFont val="Arial Narrow"/>
        <family val="2"/>
      </rPr>
      <t>1</t>
    </r>
  </si>
  <si>
    <t>Código: F-A-GIF-45</t>
  </si>
  <si>
    <t>Vigencia: 11/05/2023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</si>
</sst>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0.0%"/>
    <numFmt numFmtId="168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0" tint="-0.3499862666707357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8"/>
      <color theme="0" tint="-0.499984740745262"/>
      <name val="Arial Narrow"/>
      <family val="2"/>
    </font>
    <font>
      <sz val="8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2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justify"/>
    </xf>
    <xf numFmtId="0" fontId="14" fillId="0" borderId="0" xfId="0" applyFont="1" applyAlignment="1">
      <alignment vertical="justify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justify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justify" wrapText="1"/>
    </xf>
    <xf numFmtId="0" fontId="13" fillId="2" borderId="0" xfId="0" applyFont="1" applyFill="1" applyAlignment="1">
      <alignment vertical="center" wrapText="1"/>
    </xf>
    <xf numFmtId="0" fontId="3" fillId="0" borderId="0" xfId="0" applyFont="1"/>
    <xf numFmtId="3" fontId="2" fillId="0" borderId="22" xfId="0" applyNumberFormat="1" applyFont="1" applyBorder="1" applyAlignment="1">
      <alignment vertical="center"/>
    </xf>
    <xf numFmtId="166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13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3" fontId="12" fillId="7" borderId="4" xfId="0" applyNumberFormat="1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3" fontId="12" fillId="7" borderId="0" xfId="0" applyNumberFormat="1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2" fillId="8" borderId="3" xfId="0" applyNumberFormat="1" applyFont="1" applyFill="1" applyBorder="1" applyAlignment="1">
      <alignment vertical="center"/>
    </xf>
    <xf numFmtId="3" fontId="12" fillId="8" borderId="0" xfId="0" applyNumberFormat="1" applyFont="1" applyFill="1" applyAlignment="1">
      <alignment horizontal="center" vertical="center" wrapText="1"/>
    </xf>
    <xf numFmtId="3" fontId="2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7" fillId="0" borderId="0" xfId="2" applyFont="1" applyAlignment="1">
      <alignment vertical="center"/>
    </xf>
    <xf numFmtId="0" fontId="15" fillId="0" borderId="0" xfId="0" applyFont="1" applyAlignment="1">
      <alignment vertical="center" wrapText="1"/>
    </xf>
    <xf numFmtId="3" fontId="2" fillId="9" borderId="3" xfId="0" applyNumberFormat="1" applyFont="1" applyFill="1" applyBorder="1" applyAlignment="1">
      <alignment vertical="center"/>
    </xf>
    <xf numFmtId="3" fontId="2" fillId="9" borderId="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66" fontId="19" fillId="0" borderId="1" xfId="1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67" fontId="19" fillId="0" borderId="11" xfId="2" applyNumberFormat="1" applyFont="1" applyBorder="1" applyAlignment="1">
      <alignment horizontal="center" vertical="center"/>
    </xf>
    <xf numFmtId="166" fontId="19" fillId="0" borderId="1" xfId="1" applyNumberFormat="1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67" fontId="9" fillId="0" borderId="11" xfId="2" applyNumberFormat="1" applyFont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8" fontId="19" fillId="0" borderId="1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167" fontId="9" fillId="0" borderId="13" xfId="2" applyNumberFormat="1" applyFont="1" applyBorder="1" applyAlignment="1">
      <alignment horizontal="center" vertical="center"/>
    </xf>
    <xf numFmtId="167" fontId="9" fillId="0" borderId="23" xfId="2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9" fontId="19" fillId="0" borderId="11" xfId="2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164" fontId="19" fillId="0" borderId="2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34018</xdr:colOff>
      <xdr:row>0</xdr:row>
      <xdr:rowOff>40821</xdr:rowOff>
    </xdr:from>
    <xdr:to>
      <xdr:col>3</xdr:col>
      <xdr:colOff>864054</xdr:colOff>
      <xdr:row>1</xdr:row>
      <xdr:rowOff>156481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141F10E-0506-4B5B-A1B8-B9AC997E12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4599214" y="40821"/>
          <a:ext cx="830036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view="pageBreakPreview" zoomScale="140" zoomScaleNormal="130" zoomScaleSheetLayoutView="140" workbookViewId="0">
      <selection activeCell="D3" sqref="D3"/>
    </sheetView>
  </sheetViews>
  <sheetFormatPr baseColWidth="10" defaultRowHeight="15" x14ac:dyDescent="0.25"/>
  <cols>
    <col min="1" max="1" width="21.5703125" style="1" customWidth="1"/>
    <col min="2" max="2" width="19.7109375" style="1" customWidth="1"/>
    <col min="3" max="3" width="28.28515625" style="1" customWidth="1"/>
    <col min="4" max="4" width="15" style="1" customWidth="1"/>
    <col min="5" max="5" width="2.28515625" style="1" customWidth="1"/>
    <col min="6" max="6" width="73.7109375" style="1" hidden="1" customWidth="1"/>
    <col min="7" max="7" width="13.85546875" style="1" bestFit="1" customWidth="1"/>
    <col min="8" max="16384" width="11.42578125" style="1"/>
  </cols>
  <sheetData>
    <row r="1" spans="1:6" ht="27" customHeight="1" x14ac:dyDescent="0.25">
      <c r="A1" s="105" t="s">
        <v>57</v>
      </c>
      <c r="B1" s="109" t="s">
        <v>84</v>
      </c>
      <c r="C1" s="110"/>
      <c r="D1" s="113"/>
    </row>
    <row r="2" spans="1:6" ht="15" customHeight="1" x14ac:dyDescent="0.25">
      <c r="A2" s="106"/>
      <c r="B2" s="107" t="s">
        <v>83</v>
      </c>
      <c r="C2" s="108"/>
      <c r="D2" s="114"/>
    </row>
    <row r="3" spans="1:6" ht="15.75" customHeight="1" x14ac:dyDescent="0.25">
      <c r="A3" s="88" t="s">
        <v>85</v>
      </c>
      <c r="B3" s="111" t="s">
        <v>87</v>
      </c>
      <c r="C3" s="112"/>
      <c r="D3" s="89" t="s">
        <v>86</v>
      </c>
    </row>
    <row r="4" spans="1:6" ht="5.25" customHeight="1" x14ac:dyDescent="0.25">
      <c r="A4" s="48"/>
      <c r="B4" s="49"/>
      <c r="C4" s="49"/>
      <c r="D4" s="50"/>
    </row>
    <row r="5" spans="1:6" x14ac:dyDescent="0.25">
      <c r="A5" s="51" t="s">
        <v>58</v>
      </c>
      <c r="B5" s="74"/>
      <c r="C5" s="75" t="s">
        <v>59</v>
      </c>
      <c r="D5" s="76"/>
    </row>
    <row r="6" spans="1:6" ht="6" customHeight="1" x14ac:dyDescent="0.25">
      <c r="A6" s="52"/>
      <c r="B6" s="77"/>
      <c r="C6" s="77"/>
      <c r="D6" s="78"/>
      <c r="F6" s="47"/>
    </row>
    <row r="7" spans="1:6" ht="10.5" customHeight="1" x14ac:dyDescent="0.25">
      <c r="A7" s="51" t="s">
        <v>49</v>
      </c>
      <c r="B7" s="116" t="e">
        <f>VLOOKUP(B8,Dependencias!$A$3:$C$24,2,0)</f>
        <v>#N/A</v>
      </c>
      <c r="C7" s="116"/>
      <c r="D7" s="117"/>
    </row>
    <row r="8" spans="1:6" ht="10.5" customHeight="1" x14ac:dyDescent="0.25">
      <c r="A8" s="51" t="s">
        <v>53</v>
      </c>
      <c r="B8" s="115"/>
      <c r="C8" s="116"/>
      <c r="D8" s="117"/>
    </row>
    <row r="9" spans="1:6" ht="9.75" customHeight="1" x14ac:dyDescent="0.25">
      <c r="A9" s="51" t="s">
        <v>50</v>
      </c>
      <c r="B9" s="118" t="e">
        <f>VLOOKUP(B8,Dependencias!$A$3:$C$24,3,0)</f>
        <v>#N/A</v>
      </c>
      <c r="C9" s="119"/>
      <c r="D9" s="120"/>
    </row>
    <row r="10" spans="1:6" ht="1.5" customHeight="1" x14ac:dyDescent="0.25">
      <c r="A10" s="53"/>
      <c r="B10" s="54"/>
      <c r="C10" s="54"/>
      <c r="D10" s="55"/>
    </row>
    <row r="11" spans="1:6" ht="38.25" customHeight="1" x14ac:dyDescent="0.25">
      <c r="A11" s="121" t="s">
        <v>72</v>
      </c>
      <c r="B11" s="122"/>
      <c r="C11" s="122"/>
      <c r="D11" s="123"/>
      <c r="F11" s="4"/>
    </row>
    <row r="12" spans="1:6" ht="4.5" customHeight="1" thickBot="1" x14ac:dyDescent="0.3">
      <c r="A12" s="56"/>
      <c r="B12" s="57"/>
      <c r="C12" s="57"/>
      <c r="D12" s="58"/>
      <c r="F12" s="4"/>
    </row>
    <row r="13" spans="1:6" x14ac:dyDescent="0.25">
      <c r="A13" s="95" t="e">
        <f>"1. Presupuesto de "&amp;VLOOKUP(B8,Dependencias!$A$2:$D$23,4,0)&amp;" "&amp;B5</f>
        <v>#N/A</v>
      </c>
      <c r="B13" s="96"/>
      <c r="C13" s="96"/>
      <c r="D13" s="97"/>
      <c r="F13" s="4"/>
    </row>
    <row r="14" spans="1:6" ht="10.5" customHeight="1" x14ac:dyDescent="0.25">
      <c r="A14" s="59" t="s">
        <v>0</v>
      </c>
      <c r="B14" s="124" t="e">
        <f>VLOOKUP(B8,'30 ABR'!$A$2:$S$26,2,0)</f>
        <v>#N/A</v>
      </c>
      <c r="C14" s="125"/>
      <c r="D14" s="126"/>
      <c r="F14" s="4"/>
    </row>
    <row r="15" spans="1:6" ht="10.5" customHeight="1" x14ac:dyDescent="0.25">
      <c r="A15" s="59" t="s">
        <v>10</v>
      </c>
      <c r="B15" s="60" t="e">
        <f>+B14-B16</f>
        <v>#N/A</v>
      </c>
      <c r="C15" s="61" t="s">
        <v>15</v>
      </c>
      <c r="D15" s="62" t="str">
        <f>IFERROR(B15/B14,"")</f>
        <v/>
      </c>
      <c r="F15" s="43"/>
    </row>
    <row r="16" spans="1:6" ht="10.5" customHeight="1" x14ac:dyDescent="0.25">
      <c r="A16" s="59" t="s">
        <v>11</v>
      </c>
      <c r="B16" s="63" t="e">
        <f>VLOOKUP(B8,'30 ABR'!$A$2:$S$26,3,0)</f>
        <v>#N/A</v>
      </c>
      <c r="C16" s="61" t="s">
        <v>14</v>
      </c>
      <c r="D16" s="62" t="str">
        <f>+IFERROR(B16/B14,"")</f>
        <v/>
      </c>
      <c r="F16" s="4"/>
    </row>
    <row r="17" spans="1:7" ht="10.5" customHeight="1" x14ac:dyDescent="0.25">
      <c r="A17" s="59" t="s">
        <v>12</v>
      </c>
      <c r="B17" s="63" t="e">
        <f>VLOOKUP(B8,'30 ABR'!$A$2:$S$26,4,0)</f>
        <v>#N/A</v>
      </c>
      <c r="C17" s="61" t="s">
        <v>16</v>
      </c>
      <c r="D17" s="72" t="str">
        <f>+IFERROR(B17/B14,"")</f>
        <v/>
      </c>
      <c r="F17" s="4"/>
    </row>
    <row r="18" spans="1:7" ht="10.5" customHeight="1" x14ac:dyDescent="0.25">
      <c r="A18" s="59" t="s">
        <v>13</v>
      </c>
      <c r="B18" s="60" t="e">
        <f>+B14-B17</f>
        <v>#N/A</v>
      </c>
      <c r="C18" s="61" t="s">
        <v>17</v>
      </c>
      <c r="D18" s="72" t="str">
        <f>IFERROR(+B18/B14,"")</f>
        <v/>
      </c>
      <c r="F18" s="4"/>
    </row>
    <row r="19" spans="1:7" ht="10.5" customHeight="1" x14ac:dyDescent="0.25">
      <c r="A19" s="59" t="s">
        <v>1</v>
      </c>
      <c r="B19" s="63" t="e">
        <f>VLOOKUP(B8,'30 ABR'!$A$2:$S$26,5,0)</f>
        <v>#N/A</v>
      </c>
      <c r="C19" s="61" t="s">
        <v>8</v>
      </c>
      <c r="D19" s="64" t="str">
        <f>IFERROR(B19/B17,"")</f>
        <v/>
      </c>
      <c r="E19" s="3"/>
      <c r="F19" s="4"/>
    </row>
    <row r="20" spans="1:7" ht="25.5" customHeight="1" x14ac:dyDescent="0.25">
      <c r="A20" s="90" t="s">
        <v>78</v>
      </c>
      <c r="B20" s="91"/>
      <c r="C20" s="91"/>
      <c r="D20" s="92"/>
      <c r="E20" s="3"/>
      <c r="F20" s="23" t="e">
        <f>VLOOKUP(B8,'30 ABR'!$A$2:$S$26,7,0)</f>
        <v>#N/A</v>
      </c>
    </row>
    <row r="21" spans="1:7" ht="25.5" customHeight="1" thickBot="1" x14ac:dyDescent="0.3">
      <c r="A21" s="90" t="s">
        <v>65</v>
      </c>
      <c r="B21" s="91"/>
      <c r="C21" s="91"/>
      <c r="D21" s="92"/>
      <c r="E21" s="3"/>
      <c r="F21" s="23" t="e">
        <f>VLOOKUP(B8,'30 ABR'!$A$2:$S$26,6,0)</f>
        <v>#N/A</v>
      </c>
    </row>
    <row r="22" spans="1:7" x14ac:dyDescent="0.25">
      <c r="A22" s="95" t="str">
        <f>"2. Reservas presupuestales constituidas al cierre de "&amp;B5-1</f>
        <v>2. Reservas presupuestales constituidas al cierre de -1</v>
      </c>
      <c r="B22" s="96"/>
      <c r="C22" s="96"/>
      <c r="D22" s="97"/>
      <c r="F22" s="4"/>
    </row>
    <row r="23" spans="1:7" ht="9" customHeight="1" x14ac:dyDescent="0.25">
      <c r="A23" s="65" t="s">
        <v>6</v>
      </c>
      <c r="B23" s="63" t="e">
        <f>VLOOKUP(B8,'30 ABR'!$A$2:$S$26,9,0)</f>
        <v>#N/A</v>
      </c>
      <c r="C23" s="98" t="s">
        <v>9</v>
      </c>
      <c r="D23" s="93" t="str">
        <f>+IFERROR(B24/B23,"0")</f>
        <v>0</v>
      </c>
      <c r="F23" s="4"/>
    </row>
    <row r="24" spans="1:7" ht="9" customHeight="1" x14ac:dyDescent="0.25">
      <c r="A24" s="59" t="s">
        <v>2</v>
      </c>
      <c r="B24" s="63" t="e">
        <f>VLOOKUP(B8,'30 ABR'!$A$2:$S$26,10,0)</f>
        <v>#N/A</v>
      </c>
      <c r="C24" s="99"/>
      <c r="D24" s="94"/>
      <c r="F24" s="4"/>
    </row>
    <row r="25" spans="1:7" ht="33.75" customHeight="1" x14ac:dyDescent="0.25">
      <c r="A25" s="90" t="s">
        <v>78</v>
      </c>
      <c r="B25" s="91"/>
      <c r="C25" s="91"/>
      <c r="D25" s="92"/>
      <c r="F25" s="44" t="e">
        <f>VLOOKUP(B8,'30 ABR'!$A$2:$S$26,12,0)</f>
        <v>#N/A</v>
      </c>
    </row>
    <row r="26" spans="1:7" ht="33.75" customHeight="1" thickBot="1" x14ac:dyDescent="0.3">
      <c r="A26" s="90" t="s">
        <v>66</v>
      </c>
      <c r="B26" s="91"/>
      <c r="C26" s="91"/>
      <c r="D26" s="92"/>
      <c r="F26" s="23" t="e">
        <f>VLOOKUP(B8,'30 ABR'!$A$2:$S$26,11,0)</f>
        <v>#N/A</v>
      </c>
    </row>
    <row r="27" spans="1:7" x14ac:dyDescent="0.25">
      <c r="A27" s="95" t="s">
        <v>7</v>
      </c>
      <c r="B27" s="96"/>
      <c r="C27" s="96"/>
      <c r="D27" s="97"/>
      <c r="F27" s="4"/>
    </row>
    <row r="28" spans="1:7" ht="8.25" customHeight="1" x14ac:dyDescent="0.25">
      <c r="A28" s="59" t="str">
        <f>"Recursos solicitados en "&amp;TEXT(D5,"mmmm")</f>
        <v>Recursos solicitados en enero</v>
      </c>
      <c r="B28" s="63" t="e">
        <f>VLOOKUP(B8,'30 ABR'!$A$2:$S$26,14,0)</f>
        <v>#N/A</v>
      </c>
      <c r="C28" s="100" t="s">
        <v>48</v>
      </c>
      <c r="D28" s="101" t="str">
        <f>IFERROR(B30/B28,"")</f>
        <v/>
      </c>
      <c r="F28" s="4"/>
    </row>
    <row r="29" spans="1:7" ht="8.25" customHeight="1" x14ac:dyDescent="0.25">
      <c r="A29" s="65" t="s">
        <v>19</v>
      </c>
      <c r="B29" s="66" t="e">
        <f>VLOOKUP(B8,'30 ABR'!$A$2:$S$26,15,0)</f>
        <v>#N/A</v>
      </c>
      <c r="C29" s="100"/>
      <c r="D29" s="101"/>
      <c r="F29" s="4"/>
    </row>
    <row r="30" spans="1:7" ht="8.25" customHeight="1" x14ac:dyDescent="0.25">
      <c r="A30" s="59" t="s">
        <v>2</v>
      </c>
      <c r="B30" s="63" t="e">
        <f>VLOOKUP(B8,'30 ABR'!$A$2:$S$26,16,0)</f>
        <v>#N/A</v>
      </c>
      <c r="C30" s="100"/>
      <c r="D30" s="101"/>
      <c r="F30" s="24"/>
    </row>
    <row r="31" spans="1:7" ht="35.25" customHeight="1" x14ac:dyDescent="0.25">
      <c r="A31" s="90" t="s">
        <v>78</v>
      </c>
      <c r="B31" s="91"/>
      <c r="C31" s="91"/>
      <c r="D31" s="92"/>
      <c r="F31" s="22" t="e">
        <f>VLOOKUP(B8,'30 ABR'!$A$2:$S$26,18,0)</f>
        <v>#N/A</v>
      </c>
      <c r="G31" s="2"/>
    </row>
    <row r="32" spans="1:7" ht="35.25" customHeight="1" thickBot="1" x14ac:dyDescent="0.3">
      <c r="A32" s="102" t="s">
        <v>79</v>
      </c>
      <c r="B32" s="103"/>
      <c r="C32" s="103"/>
      <c r="D32" s="104"/>
      <c r="F32" s="23" t="e">
        <f>VLOOKUP(B8,'30 ABR'!$A$2:$S$26,17,0)</f>
        <v>#N/A</v>
      </c>
    </row>
    <row r="33" spans="1:4" ht="5.25" customHeight="1" x14ac:dyDescent="0.25">
      <c r="A33" s="84"/>
      <c r="B33" s="67"/>
      <c r="C33" s="67"/>
      <c r="D33" s="68"/>
    </row>
    <row r="34" spans="1:4" x14ac:dyDescent="0.25">
      <c r="A34" s="85" t="s">
        <v>80</v>
      </c>
      <c r="B34" s="57"/>
      <c r="C34" s="57"/>
      <c r="D34" s="58"/>
    </row>
    <row r="35" spans="1:4" ht="9" customHeight="1" x14ac:dyDescent="0.25">
      <c r="A35" s="86" t="s">
        <v>4</v>
      </c>
      <c r="B35" s="57"/>
      <c r="C35" s="80"/>
      <c r="D35" s="58"/>
    </row>
    <row r="36" spans="1:4" ht="9" customHeight="1" x14ac:dyDescent="0.25">
      <c r="A36" s="86" t="s">
        <v>81</v>
      </c>
      <c r="B36" s="81"/>
      <c r="D36" s="58"/>
    </row>
    <row r="37" spans="1:4" ht="12" customHeight="1" x14ac:dyDescent="0.25">
      <c r="A37" s="87" t="s">
        <v>82</v>
      </c>
      <c r="B37" s="82"/>
      <c r="C37" s="82"/>
      <c r="D37" s="83"/>
    </row>
    <row r="38" spans="1:4" ht="2.25" hidden="1" customHeight="1" x14ac:dyDescent="0.25">
      <c r="A38" s="56"/>
      <c r="B38" s="57"/>
      <c r="C38" s="57"/>
      <c r="D38" s="58"/>
    </row>
    <row r="39" spans="1:4" ht="0.75" hidden="1" customHeight="1" thickBot="1" x14ac:dyDescent="0.3">
      <c r="A39" s="69"/>
      <c r="B39" s="70"/>
      <c r="C39" s="70"/>
      <c r="D39" s="71"/>
    </row>
  </sheetData>
  <sheetProtection formatCells="0" formatColumns="0" formatRows="0" autoFilter="0"/>
  <mergeCells count="23">
    <mergeCell ref="C28:C30"/>
    <mergeCell ref="D28:D30"/>
    <mergeCell ref="A32:D32"/>
    <mergeCell ref="A22:D22"/>
    <mergeCell ref="A1:A2"/>
    <mergeCell ref="B2:C2"/>
    <mergeCell ref="B1:C1"/>
    <mergeCell ref="B3:C3"/>
    <mergeCell ref="D1:D2"/>
    <mergeCell ref="B8:D8"/>
    <mergeCell ref="B7:D7"/>
    <mergeCell ref="B9:D9"/>
    <mergeCell ref="A13:D13"/>
    <mergeCell ref="A31:D31"/>
    <mergeCell ref="A11:D11"/>
    <mergeCell ref="B14:D14"/>
    <mergeCell ref="A20:D20"/>
    <mergeCell ref="A26:D26"/>
    <mergeCell ref="D23:D24"/>
    <mergeCell ref="A25:D25"/>
    <mergeCell ref="A27:D27"/>
    <mergeCell ref="A21:D21"/>
    <mergeCell ref="C23:C24"/>
  </mergeCells>
  <conditionalFormatting sqref="D15">
    <cfRule type="expression" dxfId="2" priority="3">
      <formula>D15&gt;0.6</formula>
    </cfRule>
  </conditionalFormatting>
  <conditionalFormatting sqref="D18">
    <cfRule type="expression" dxfId="1" priority="2">
      <formula>D18&gt;0.6</formula>
    </cfRule>
  </conditionalFormatting>
  <conditionalFormatting sqref="D23:D24">
    <cfRule type="expression" dxfId="0" priority="1">
      <formula>D23&gt;0.6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Dependencias!$A$2:$A$23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C17" sqref="C17"/>
    </sheetView>
  </sheetViews>
  <sheetFormatPr baseColWidth="10" defaultRowHeight="15" x14ac:dyDescent="0.25"/>
  <cols>
    <col min="1" max="1" width="57.7109375" customWidth="1"/>
    <col min="2" max="2" width="49.85546875" customWidth="1"/>
    <col min="3" max="3" width="21.7109375" customWidth="1"/>
  </cols>
  <sheetData>
    <row r="1" spans="1:9" x14ac:dyDescent="0.25">
      <c r="A1" s="20" t="s">
        <v>61</v>
      </c>
      <c r="B1" s="20" t="s">
        <v>62</v>
      </c>
      <c r="C1" s="20" t="s">
        <v>63</v>
      </c>
      <c r="D1" s="20" t="s">
        <v>75</v>
      </c>
    </row>
    <row r="2" spans="1:9" x14ac:dyDescent="0.25">
      <c r="A2" s="20"/>
      <c r="B2" s="20"/>
      <c r="C2" s="20"/>
    </row>
    <row r="3" spans="1:9" x14ac:dyDescent="0.25">
      <c r="A3" s="10" t="s">
        <v>21</v>
      </c>
      <c r="B3" s="10" t="s">
        <v>20</v>
      </c>
      <c r="C3" s="11" t="s">
        <v>54</v>
      </c>
      <c r="D3" s="8" t="s">
        <v>76</v>
      </c>
      <c r="E3" s="9"/>
      <c r="F3" s="6"/>
      <c r="G3" s="7"/>
      <c r="H3" s="7"/>
      <c r="I3" s="7"/>
    </row>
    <row r="4" spans="1:9" ht="15" customHeight="1" x14ac:dyDescent="0.25">
      <c r="A4" s="12" t="s">
        <v>22</v>
      </c>
      <c r="B4" s="12" t="s">
        <v>20</v>
      </c>
      <c r="C4" s="13" t="s">
        <v>35</v>
      </c>
      <c r="D4" s="8" t="s">
        <v>76</v>
      </c>
      <c r="E4" s="15"/>
    </row>
    <row r="5" spans="1:9" ht="15" customHeight="1" x14ac:dyDescent="0.25">
      <c r="A5" s="12" t="s">
        <v>73</v>
      </c>
      <c r="B5" s="12" t="s">
        <v>20</v>
      </c>
      <c r="C5" s="13" t="s">
        <v>36</v>
      </c>
      <c r="D5" s="8" t="s">
        <v>76</v>
      </c>
      <c r="E5" s="15"/>
    </row>
    <row r="6" spans="1:9" ht="15" customHeight="1" x14ac:dyDescent="0.25">
      <c r="A6" s="12" t="s">
        <v>74</v>
      </c>
      <c r="B6" s="12" t="s">
        <v>20</v>
      </c>
      <c r="C6" s="13" t="s">
        <v>36</v>
      </c>
      <c r="D6" s="8" t="s">
        <v>76</v>
      </c>
      <c r="E6" s="15"/>
    </row>
    <row r="7" spans="1:9" ht="15" customHeight="1" x14ac:dyDescent="0.25">
      <c r="A7" s="12" t="s">
        <v>23</v>
      </c>
      <c r="B7" s="12" t="s">
        <v>20</v>
      </c>
      <c r="C7" s="13" t="s">
        <v>37</v>
      </c>
      <c r="D7" s="8" t="s">
        <v>76</v>
      </c>
      <c r="E7" s="15"/>
    </row>
    <row r="8" spans="1:9" ht="15" customHeight="1" x14ac:dyDescent="0.25">
      <c r="A8" s="16" t="s">
        <v>24</v>
      </c>
      <c r="B8" s="16" t="s">
        <v>5</v>
      </c>
      <c r="C8" s="13" t="s">
        <v>38</v>
      </c>
      <c r="D8" s="8" t="s">
        <v>76</v>
      </c>
      <c r="E8" s="15"/>
    </row>
    <row r="9" spans="1:9" ht="15" customHeight="1" x14ac:dyDescent="0.25">
      <c r="A9" s="17" t="s">
        <v>60</v>
      </c>
      <c r="B9" s="16" t="s">
        <v>5</v>
      </c>
      <c r="C9" s="13" t="s">
        <v>55</v>
      </c>
      <c r="D9" s="8" t="s">
        <v>76</v>
      </c>
      <c r="E9" s="15"/>
    </row>
    <row r="10" spans="1:9" ht="15" customHeight="1" x14ac:dyDescent="0.25">
      <c r="A10" s="16" t="s">
        <v>68</v>
      </c>
      <c r="B10" s="16" t="s">
        <v>5</v>
      </c>
      <c r="C10" s="13" t="s">
        <v>39</v>
      </c>
      <c r="D10" s="8" t="s">
        <v>76</v>
      </c>
      <c r="E10" s="15"/>
    </row>
    <row r="11" spans="1:9" ht="15" customHeight="1" x14ac:dyDescent="0.25">
      <c r="A11" s="16" t="s">
        <v>25</v>
      </c>
      <c r="B11" s="16" t="s">
        <v>26</v>
      </c>
      <c r="C11" s="13" t="s">
        <v>56</v>
      </c>
      <c r="D11" s="8" t="s">
        <v>76</v>
      </c>
      <c r="E11" s="15"/>
    </row>
    <row r="12" spans="1:9" ht="15" customHeight="1" x14ac:dyDescent="0.25">
      <c r="A12" s="16" t="s">
        <v>27</v>
      </c>
      <c r="B12" s="16" t="s">
        <v>26</v>
      </c>
      <c r="C12" s="13" t="s">
        <v>40</v>
      </c>
      <c r="D12" s="8" t="s">
        <v>76</v>
      </c>
      <c r="E12" s="15"/>
    </row>
    <row r="13" spans="1:9" ht="15" customHeight="1" x14ac:dyDescent="0.25">
      <c r="A13" s="16" t="s">
        <v>28</v>
      </c>
      <c r="B13" s="16" t="s">
        <v>26</v>
      </c>
      <c r="C13" s="13" t="s">
        <v>41</v>
      </c>
      <c r="D13" s="8" t="s">
        <v>76</v>
      </c>
      <c r="E13" s="15"/>
    </row>
    <row r="14" spans="1:9" ht="15" customHeight="1" x14ac:dyDescent="0.25">
      <c r="A14" s="16" t="s">
        <v>29</v>
      </c>
      <c r="B14" s="16" t="s">
        <v>26</v>
      </c>
      <c r="C14" s="13" t="s">
        <v>42</v>
      </c>
      <c r="D14" s="8" t="s">
        <v>76</v>
      </c>
      <c r="E14" s="15"/>
    </row>
    <row r="15" spans="1:9" ht="15" customHeight="1" x14ac:dyDescent="0.25">
      <c r="A15" s="16" t="s">
        <v>30</v>
      </c>
      <c r="B15" s="16" t="s">
        <v>26</v>
      </c>
      <c r="C15" s="13" t="s">
        <v>43</v>
      </c>
      <c r="D15" s="8" t="s">
        <v>76</v>
      </c>
      <c r="E15" s="15"/>
    </row>
    <row r="16" spans="1:9" ht="15" customHeight="1" x14ac:dyDescent="0.25">
      <c r="A16" s="16" t="s">
        <v>31</v>
      </c>
      <c r="B16" s="16" t="s">
        <v>26</v>
      </c>
      <c r="C16" s="13" t="s">
        <v>44</v>
      </c>
      <c r="D16" s="8" t="s">
        <v>76</v>
      </c>
      <c r="E16" s="15"/>
    </row>
    <row r="17" spans="1:5" ht="15" customHeight="1" x14ac:dyDescent="0.25">
      <c r="A17" s="16" t="s">
        <v>32</v>
      </c>
      <c r="B17" s="16" t="s">
        <v>26</v>
      </c>
      <c r="C17" s="13" t="s">
        <v>45</v>
      </c>
      <c r="D17" s="8" t="s">
        <v>76</v>
      </c>
      <c r="E17" s="15"/>
    </row>
    <row r="18" spans="1:5" ht="15" customHeight="1" x14ac:dyDescent="0.25">
      <c r="A18" s="16" t="s">
        <v>33</v>
      </c>
      <c r="B18" s="16" t="s">
        <v>3</v>
      </c>
      <c r="C18" s="13" t="s">
        <v>34</v>
      </c>
      <c r="D18" s="8" t="s">
        <v>77</v>
      </c>
      <c r="E18" s="15"/>
    </row>
    <row r="19" spans="1:5" ht="15" customHeight="1" x14ac:dyDescent="0.25">
      <c r="A19" s="16" t="s">
        <v>3</v>
      </c>
      <c r="B19" s="16" t="s">
        <v>3</v>
      </c>
      <c r="C19" s="13" t="s">
        <v>46</v>
      </c>
      <c r="D19" s="8" t="s">
        <v>76</v>
      </c>
      <c r="E19" s="15"/>
    </row>
    <row r="20" spans="1:5" ht="15" customHeight="1" x14ac:dyDescent="0.25">
      <c r="A20" s="16" t="s">
        <v>4</v>
      </c>
      <c r="B20" s="16" t="s">
        <v>3</v>
      </c>
      <c r="C20" s="13" t="s">
        <v>47</v>
      </c>
      <c r="D20" s="8" t="s">
        <v>77</v>
      </c>
      <c r="E20" s="15"/>
    </row>
    <row r="21" spans="1:5" ht="15" customHeight="1" x14ac:dyDescent="0.25">
      <c r="A21" s="18" t="s">
        <v>69</v>
      </c>
      <c r="B21" s="16" t="s">
        <v>3</v>
      </c>
      <c r="C21" s="13" t="s">
        <v>52</v>
      </c>
      <c r="D21" s="8" t="s">
        <v>76</v>
      </c>
      <c r="E21" s="15"/>
    </row>
    <row r="22" spans="1:5" ht="15" customHeight="1" x14ac:dyDescent="0.25">
      <c r="A22" s="19" t="s">
        <v>51</v>
      </c>
      <c r="B22" s="17" t="s">
        <v>3</v>
      </c>
      <c r="C22" s="11" t="s">
        <v>52</v>
      </c>
      <c r="D22" s="8" t="s">
        <v>76</v>
      </c>
      <c r="E22" s="15"/>
    </row>
    <row r="23" spans="1:5" x14ac:dyDescent="0.25">
      <c r="A23" s="10"/>
      <c r="B23" s="19"/>
      <c r="C23" s="11"/>
      <c r="D23" s="14"/>
      <c r="E23" s="15"/>
    </row>
    <row r="24" spans="1:5" x14ac:dyDescent="0.25">
      <c r="A24" s="10"/>
      <c r="B24" s="19"/>
      <c r="C24" s="11"/>
      <c r="D24" s="14"/>
      <c r="E24" s="15"/>
    </row>
    <row r="25" spans="1:5" x14ac:dyDescent="0.25">
      <c r="A25" s="14"/>
      <c r="B25" s="14"/>
      <c r="C25" s="14"/>
      <c r="D25" s="14"/>
      <c r="E25" s="15"/>
    </row>
    <row r="26" spans="1:5" x14ac:dyDescent="0.25">
      <c r="A26" s="14"/>
      <c r="B26" s="14"/>
      <c r="C26" s="14"/>
      <c r="D26" s="14"/>
      <c r="E26" s="15"/>
    </row>
    <row r="27" spans="1:5" x14ac:dyDescent="0.25">
      <c r="A27" s="14"/>
      <c r="B27" s="14"/>
      <c r="C27" s="14"/>
      <c r="D27" s="14"/>
      <c r="E2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baseColWidth="10" defaultRowHeight="15" x14ac:dyDescent="0.25"/>
  <cols>
    <col min="1" max="1" width="56.85546875" style="42" customWidth="1"/>
    <col min="2" max="2" width="20" style="38" customWidth="1"/>
    <col min="3" max="3" width="19.28515625" style="38" customWidth="1"/>
    <col min="4" max="7" width="16" style="38" customWidth="1"/>
    <col min="8" max="8" width="24" style="38" customWidth="1"/>
    <col min="9" max="12" width="16" style="38" customWidth="1"/>
    <col min="13" max="13" width="94" style="38" customWidth="1"/>
    <col min="14" max="18" width="16" style="38" customWidth="1"/>
    <col min="19" max="19" width="70" style="38" customWidth="1"/>
    <col min="20" max="16384" width="11.42578125" style="1"/>
  </cols>
  <sheetData>
    <row r="1" spans="1:22" s="37" customFormat="1" ht="40.5" customHeight="1" x14ac:dyDescent="0.25">
      <c r="A1" s="25" t="s">
        <v>67</v>
      </c>
      <c r="B1" s="25" t="s">
        <v>0</v>
      </c>
      <c r="C1" s="25" t="s">
        <v>11</v>
      </c>
      <c r="D1" s="25" t="s">
        <v>12</v>
      </c>
      <c r="E1" s="25" t="s">
        <v>1</v>
      </c>
      <c r="F1" s="26" t="s">
        <v>64</v>
      </c>
      <c r="G1" s="27" t="s">
        <v>71</v>
      </c>
      <c r="H1" s="27" t="s">
        <v>70</v>
      </c>
      <c r="I1" s="28" t="s">
        <v>6</v>
      </c>
      <c r="J1" s="29" t="s">
        <v>2</v>
      </c>
      <c r="K1" s="29" t="s">
        <v>64</v>
      </c>
      <c r="L1" s="73" t="s">
        <v>71</v>
      </c>
      <c r="M1" s="30" t="s">
        <v>70</v>
      </c>
      <c r="N1" s="31" t="s">
        <v>18</v>
      </c>
      <c r="O1" s="32" t="s">
        <v>19</v>
      </c>
      <c r="P1" s="33" t="s">
        <v>2</v>
      </c>
      <c r="Q1" s="40" t="s">
        <v>64</v>
      </c>
      <c r="R1" s="40" t="s">
        <v>71</v>
      </c>
      <c r="S1" s="34" t="s">
        <v>70</v>
      </c>
    </row>
    <row r="2" spans="1:22" x14ac:dyDescent="0.25">
      <c r="A2" s="35" t="s">
        <v>21</v>
      </c>
      <c r="B2" s="5"/>
      <c r="C2" s="5"/>
      <c r="D2" s="5"/>
      <c r="E2" s="5"/>
      <c r="F2" s="39"/>
      <c r="G2" s="39"/>
      <c r="H2" s="21"/>
      <c r="I2" s="5"/>
      <c r="J2" s="5"/>
      <c r="K2" s="39"/>
      <c r="L2" s="39"/>
      <c r="M2" s="41"/>
      <c r="N2" s="45"/>
      <c r="O2" s="45"/>
      <c r="P2" s="45"/>
      <c r="Q2" s="39"/>
      <c r="R2" s="39"/>
      <c r="S2" s="46"/>
      <c r="T2" s="5"/>
      <c r="U2" s="5"/>
      <c r="V2" s="5"/>
    </row>
    <row r="3" spans="1:22" ht="48" customHeight="1" x14ac:dyDescent="0.25">
      <c r="A3" s="35" t="s">
        <v>22</v>
      </c>
      <c r="B3" s="5"/>
      <c r="C3" s="5"/>
      <c r="D3" s="5"/>
      <c r="E3" s="5"/>
      <c r="F3" s="39"/>
      <c r="G3" s="39"/>
      <c r="H3" s="21"/>
      <c r="I3" s="5"/>
      <c r="J3" s="5"/>
      <c r="K3" s="39"/>
      <c r="L3" s="39"/>
      <c r="M3" s="41"/>
      <c r="N3" s="45"/>
      <c r="O3" s="45"/>
      <c r="P3" s="45"/>
      <c r="Q3" s="39"/>
      <c r="R3" s="39"/>
      <c r="S3" s="46"/>
      <c r="T3" s="5"/>
      <c r="U3" s="5"/>
      <c r="V3" s="5"/>
    </row>
    <row r="4" spans="1:22" ht="27.75" customHeight="1" x14ac:dyDescent="0.25">
      <c r="A4" s="12" t="s">
        <v>73</v>
      </c>
      <c r="B4" s="5"/>
      <c r="C4" s="5"/>
      <c r="D4" s="5"/>
      <c r="E4" s="5"/>
      <c r="F4" s="39"/>
      <c r="G4" s="39"/>
      <c r="H4" s="21"/>
      <c r="I4" s="5"/>
      <c r="J4" s="5"/>
      <c r="K4" s="39"/>
      <c r="L4" s="39"/>
      <c r="M4" s="41"/>
      <c r="N4" s="45"/>
      <c r="O4" s="45"/>
      <c r="P4" s="45"/>
      <c r="Q4" s="39"/>
      <c r="R4" s="39"/>
      <c r="S4" s="46"/>
      <c r="T4" s="5"/>
      <c r="U4" s="5"/>
      <c r="V4" s="5"/>
    </row>
    <row r="5" spans="1:22" ht="27.75" customHeight="1" x14ac:dyDescent="0.25">
      <c r="A5" s="12" t="s">
        <v>74</v>
      </c>
      <c r="B5" s="5"/>
      <c r="C5" s="5"/>
      <c r="D5" s="5"/>
      <c r="E5" s="5"/>
      <c r="F5" s="39"/>
      <c r="G5" s="39"/>
      <c r="H5" s="21"/>
      <c r="I5" s="5"/>
      <c r="J5" s="5"/>
      <c r="K5" s="39"/>
      <c r="L5" s="39"/>
      <c r="M5" s="41"/>
      <c r="N5" s="45"/>
      <c r="O5" s="45"/>
      <c r="P5" s="45"/>
      <c r="Q5" s="39"/>
      <c r="R5" s="39"/>
      <c r="S5" s="46"/>
      <c r="T5" s="79"/>
      <c r="U5" s="79"/>
      <c r="V5" s="79"/>
    </row>
    <row r="6" spans="1:22" ht="41.25" customHeight="1" x14ac:dyDescent="0.25">
      <c r="A6" s="35" t="s">
        <v>23</v>
      </c>
      <c r="B6" s="5"/>
      <c r="C6" s="5"/>
      <c r="D6" s="5"/>
      <c r="E6" s="5"/>
      <c r="F6" s="39"/>
      <c r="G6" s="39"/>
      <c r="H6" s="21"/>
      <c r="I6" s="5"/>
      <c r="J6" s="5"/>
      <c r="K6" s="39"/>
      <c r="L6" s="39"/>
      <c r="M6" s="41"/>
      <c r="N6" s="45"/>
      <c r="O6" s="45"/>
      <c r="P6" s="45"/>
      <c r="Q6" s="39"/>
      <c r="R6" s="39"/>
      <c r="S6" s="45"/>
    </row>
    <row r="7" spans="1:22" ht="49.5" customHeight="1" x14ac:dyDescent="0.25">
      <c r="A7" s="35" t="s">
        <v>24</v>
      </c>
      <c r="B7" s="5"/>
      <c r="C7" s="5"/>
      <c r="D7" s="5"/>
      <c r="E7" s="5"/>
      <c r="F7" s="39"/>
      <c r="G7" s="39"/>
      <c r="H7" s="21"/>
      <c r="I7" s="5"/>
      <c r="J7" s="5"/>
      <c r="K7" s="39"/>
      <c r="L7" s="39"/>
      <c r="M7" s="41"/>
      <c r="N7" s="45"/>
      <c r="O7" s="45"/>
      <c r="P7" s="45"/>
      <c r="Q7" s="39"/>
      <c r="R7" s="39"/>
      <c r="S7" s="46"/>
    </row>
    <row r="8" spans="1:22" x14ac:dyDescent="0.25">
      <c r="A8" s="35" t="s">
        <v>60</v>
      </c>
      <c r="B8" s="5"/>
      <c r="C8" s="5"/>
      <c r="D8" s="5"/>
      <c r="E8" s="5"/>
      <c r="F8" s="39"/>
      <c r="G8" s="39"/>
      <c r="H8" s="21"/>
      <c r="I8" s="5"/>
      <c r="J8" s="5"/>
      <c r="K8" s="39"/>
      <c r="L8" s="39"/>
      <c r="M8" s="41"/>
      <c r="N8" s="45"/>
      <c r="O8" s="45"/>
      <c r="P8" s="45"/>
      <c r="Q8" s="39"/>
      <c r="R8" s="39"/>
      <c r="S8" s="46"/>
    </row>
    <row r="9" spans="1:22" ht="51" customHeight="1" x14ac:dyDescent="0.25">
      <c r="A9" s="35" t="s">
        <v>25</v>
      </c>
      <c r="B9" s="5"/>
      <c r="C9" s="5"/>
      <c r="D9" s="5"/>
      <c r="E9" s="5"/>
      <c r="F9" s="39"/>
      <c r="G9" s="39"/>
      <c r="H9" s="21"/>
      <c r="I9" s="5"/>
      <c r="J9" s="5"/>
      <c r="K9" s="39"/>
      <c r="L9" s="39"/>
      <c r="M9" s="41"/>
      <c r="N9" s="45"/>
      <c r="O9" s="45"/>
      <c r="P9" s="45"/>
      <c r="Q9" s="39"/>
      <c r="R9" s="39"/>
      <c r="S9" s="45"/>
    </row>
    <row r="10" spans="1:22" ht="55.5" customHeight="1" x14ac:dyDescent="0.25">
      <c r="A10" s="35" t="s">
        <v>33</v>
      </c>
      <c r="B10" s="5"/>
      <c r="C10" s="5"/>
      <c r="D10" s="5"/>
      <c r="E10" s="5"/>
      <c r="F10" s="39"/>
      <c r="G10" s="39"/>
      <c r="H10" s="21"/>
      <c r="I10" s="5"/>
      <c r="J10" s="5"/>
      <c r="K10" s="39"/>
      <c r="L10" s="39"/>
      <c r="M10" s="41"/>
      <c r="N10" s="45"/>
      <c r="O10" s="45"/>
      <c r="P10" s="45"/>
      <c r="Q10" s="39"/>
      <c r="R10" s="39"/>
      <c r="S10" s="45"/>
    </row>
    <row r="11" spans="1:22" x14ac:dyDescent="0.25">
      <c r="A11" s="35" t="s">
        <v>27</v>
      </c>
      <c r="B11" s="5"/>
      <c r="C11" s="5"/>
      <c r="D11" s="5"/>
      <c r="E11" s="5"/>
      <c r="F11" s="39"/>
      <c r="G11" s="39"/>
      <c r="H11" s="21"/>
      <c r="I11" s="5"/>
      <c r="J11" s="5"/>
      <c r="K11" s="39"/>
      <c r="L11" s="39"/>
      <c r="M11" s="21"/>
      <c r="N11" s="45"/>
      <c r="O11" s="45"/>
      <c r="P11" s="45"/>
      <c r="Q11" s="39"/>
      <c r="R11" s="39"/>
      <c r="S11" s="46"/>
    </row>
    <row r="12" spans="1:22" ht="42.75" customHeight="1" x14ac:dyDescent="0.25">
      <c r="A12" s="35" t="s">
        <v>28</v>
      </c>
      <c r="B12" s="5"/>
      <c r="C12" s="5"/>
      <c r="D12" s="5"/>
      <c r="E12" s="5"/>
      <c r="F12" s="39"/>
      <c r="G12" s="39"/>
      <c r="H12" s="21"/>
      <c r="I12" s="5"/>
      <c r="J12" s="5"/>
      <c r="K12" s="39"/>
      <c r="L12" s="39"/>
      <c r="M12" s="41"/>
      <c r="N12" s="45"/>
      <c r="O12" s="45"/>
      <c r="P12" s="45"/>
      <c r="Q12" s="39"/>
      <c r="R12" s="39"/>
      <c r="S12" s="46"/>
    </row>
    <row r="13" spans="1:22" ht="36" customHeight="1" x14ac:dyDescent="0.25">
      <c r="A13" s="35" t="s">
        <v>29</v>
      </c>
      <c r="B13" s="5"/>
      <c r="C13" s="5"/>
      <c r="D13" s="5"/>
      <c r="E13" s="5"/>
      <c r="F13" s="39"/>
      <c r="G13" s="39"/>
      <c r="H13" s="21"/>
      <c r="I13" s="5"/>
      <c r="J13" s="5"/>
      <c r="K13" s="39"/>
      <c r="L13" s="39"/>
      <c r="M13" s="41"/>
      <c r="N13" s="45"/>
      <c r="O13" s="45"/>
      <c r="P13" s="45"/>
      <c r="Q13" s="39"/>
      <c r="R13" s="39"/>
      <c r="S13" s="46"/>
    </row>
    <row r="14" spans="1:22" ht="34.5" customHeight="1" x14ac:dyDescent="0.25">
      <c r="A14" s="35" t="s">
        <v>30</v>
      </c>
      <c r="B14" s="5"/>
      <c r="C14" s="5"/>
      <c r="D14" s="5"/>
      <c r="E14" s="5"/>
      <c r="F14" s="39"/>
      <c r="G14" s="39"/>
      <c r="H14" s="21"/>
      <c r="I14" s="1"/>
      <c r="J14" s="1"/>
      <c r="K14" s="39"/>
      <c r="L14" s="39"/>
      <c r="M14" s="21"/>
      <c r="N14" s="45"/>
      <c r="O14" s="45"/>
      <c r="P14" s="45"/>
      <c r="Q14" s="39"/>
      <c r="R14" s="39"/>
      <c r="S14" s="45"/>
    </row>
    <row r="15" spans="1:22" ht="50.25" customHeight="1" x14ac:dyDescent="0.25">
      <c r="A15" s="35" t="s">
        <v>31</v>
      </c>
      <c r="B15" s="5"/>
      <c r="C15" s="5"/>
      <c r="D15" s="5"/>
      <c r="E15" s="5"/>
      <c r="F15" s="39"/>
      <c r="G15" s="39"/>
      <c r="H15" s="21"/>
      <c r="I15" s="5"/>
      <c r="J15" s="5"/>
      <c r="K15" s="39"/>
      <c r="L15" s="39"/>
      <c r="M15" s="41"/>
      <c r="N15" s="45"/>
      <c r="O15" s="45"/>
      <c r="P15" s="45"/>
      <c r="Q15" s="39"/>
      <c r="R15" s="39"/>
      <c r="S15" s="45"/>
    </row>
    <row r="16" spans="1:22" ht="46.5" customHeight="1" x14ac:dyDescent="0.25">
      <c r="A16" s="35" t="s">
        <v>32</v>
      </c>
      <c r="B16" s="5"/>
      <c r="C16" s="5"/>
      <c r="D16" s="5"/>
      <c r="E16" s="5"/>
      <c r="F16" s="39"/>
      <c r="G16" s="39"/>
      <c r="H16" s="21"/>
      <c r="I16" s="5"/>
      <c r="J16" s="5"/>
      <c r="K16" s="39"/>
      <c r="L16" s="39"/>
      <c r="M16" s="41"/>
      <c r="N16" s="45"/>
      <c r="O16" s="45"/>
      <c r="P16" s="45"/>
      <c r="Q16" s="39"/>
      <c r="R16" s="39"/>
      <c r="S16" s="46"/>
    </row>
    <row r="17" spans="1:19" x14ac:dyDescent="0.25">
      <c r="A17" s="35" t="s">
        <v>3</v>
      </c>
      <c r="B17" s="5"/>
      <c r="C17" s="5"/>
      <c r="D17" s="5"/>
      <c r="E17" s="5"/>
      <c r="F17" s="39"/>
      <c r="G17" s="39"/>
      <c r="H17" s="21"/>
      <c r="I17" s="5"/>
      <c r="J17" s="5"/>
      <c r="K17" s="39"/>
      <c r="L17" s="39"/>
      <c r="M17" s="41"/>
      <c r="N17" s="45"/>
      <c r="O17" s="45"/>
      <c r="P17" s="45"/>
      <c r="Q17" s="39"/>
      <c r="R17" s="39"/>
      <c r="S17" s="46"/>
    </row>
    <row r="18" spans="1:19" ht="72.75" customHeight="1" x14ac:dyDescent="0.25">
      <c r="A18" s="35" t="s">
        <v>4</v>
      </c>
      <c r="B18" s="5"/>
      <c r="C18" s="5"/>
      <c r="D18" s="5"/>
      <c r="E18" s="5"/>
      <c r="F18" s="39"/>
      <c r="G18" s="39"/>
      <c r="H18" s="21"/>
      <c r="I18" s="5"/>
      <c r="J18" s="5"/>
      <c r="K18" s="39"/>
      <c r="L18" s="39"/>
      <c r="M18" s="41"/>
      <c r="N18" s="45"/>
      <c r="O18" s="45"/>
      <c r="P18" s="45"/>
      <c r="Q18" s="39"/>
      <c r="R18" s="39"/>
      <c r="S18" s="46"/>
    </row>
    <row r="19" spans="1:19" ht="58.5" customHeight="1" x14ac:dyDescent="0.25">
      <c r="A19" s="35" t="s">
        <v>68</v>
      </c>
      <c r="B19" s="5"/>
      <c r="C19" s="5"/>
      <c r="D19" s="5"/>
      <c r="E19" s="5"/>
      <c r="F19" s="39"/>
      <c r="G19" s="39"/>
      <c r="H19" s="21"/>
      <c r="I19" s="5"/>
      <c r="J19" s="5"/>
      <c r="K19" s="39"/>
      <c r="L19" s="39"/>
      <c r="M19" s="41"/>
      <c r="N19" s="45"/>
      <c r="O19" s="45"/>
      <c r="P19" s="45"/>
      <c r="Q19" s="39"/>
      <c r="R19" s="39"/>
      <c r="S19" s="46"/>
    </row>
    <row r="20" spans="1:19" ht="63" customHeight="1" x14ac:dyDescent="0.25">
      <c r="A20" s="36" t="s">
        <v>69</v>
      </c>
      <c r="B20" s="5"/>
      <c r="C20" s="5"/>
      <c r="D20" s="5"/>
      <c r="E20" s="5"/>
      <c r="F20" s="39"/>
      <c r="G20" s="39"/>
      <c r="H20" s="21"/>
      <c r="I20" s="5"/>
      <c r="J20" s="5"/>
      <c r="K20" s="39"/>
      <c r="L20" s="39"/>
      <c r="M20" s="41"/>
      <c r="N20" s="45"/>
      <c r="O20" s="45"/>
      <c r="P20" s="45"/>
      <c r="Q20" s="39"/>
      <c r="R20" s="39"/>
      <c r="S20" s="45"/>
    </row>
    <row r="21" spans="1:19" ht="79.5" customHeight="1" x14ac:dyDescent="0.25">
      <c r="A21" s="36" t="s">
        <v>51</v>
      </c>
      <c r="B21" s="5"/>
      <c r="C21" s="5"/>
      <c r="D21" s="5"/>
      <c r="E21" s="5"/>
      <c r="F21" s="39"/>
      <c r="G21" s="39"/>
      <c r="H21" s="41"/>
      <c r="I21" s="5"/>
      <c r="J21" s="5"/>
      <c r="K21" s="39"/>
      <c r="L21" s="39"/>
      <c r="M21" s="41"/>
      <c r="N21" s="45"/>
      <c r="O21" s="45"/>
      <c r="P21" s="45"/>
      <c r="Q21" s="39"/>
      <c r="R21" s="39"/>
      <c r="S21" s="45"/>
    </row>
    <row r="23" spans="1:19" x14ac:dyDescent="0.25">
      <c r="I23" s="5"/>
      <c r="J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F-A-GFI-45</vt:lpstr>
      <vt:lpstr>Dependencias</vt:lpstr>
      <vt:lpstr>30 ABR</vt:lpstr>
      <vt:lpstr>'F-A-GFI-45'!Área_de_impresión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Molano Valenzuela</dc:creator>
  <cp:lastModifiedBy>Olga Patricia Bello Sepulveda</cp:lastModifiedBy>
  <cp:lastPrinted>2023-05-11T13:48:49Z</cp:lastPrinted>
  <dcterms:created xsi:type="dcterms:W3CDTF">2023-04-20T14:41:36Z</dcterms:created>
  <dcterms:modified xsi:type="dcterms:W3CDTF">2023-05-11T14:40:11Z</dcterms:modified>
</cp:coreProperties>
</file>